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175" windowHeight="7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activity">'[1]Титульный'!$F$30</definedName>
    <definedName name="code">'[1]Инструкция'!$B$2</definedName>
    <definedName name="costs_OPS_4">'Лист1'!$H$39</definedName>
    <definedName name="fil">'[1]Титульный'!$F$25</definedName>
    <definedName name="godEnd">'[1]Титульный'!$F$17</definedName>
    <definedName name="godStart">'[1]Титульный'!$F$16</definedName>
    <definedName name="kind_of_fuels">'[1]TEHSHEET'!$R$2:$R$29</definedName>
    <definedName name="kind_of_purchase_method">'[1]TEHSHEET'!$P$2:$P$4</definedName>
    <definedName name="org">'[1]Титульный'!$F$23</definedName>
  </definedNames>
  <calcPr fullCalcOnLoad="1"/>
</workbook>
</file>

<file path=xl/sharedStrings.xml><?xml version="1.0" encoding="utf-8"?>
<sst xmlns="http://schemas.openxmlformats.org/spreadsheetml/2006/main" count="157" uniqueCount="115">
  <si>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</si>
  <si>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№ п/п</t>
  </si>
  <si>
    <t>Наименование показателя</t>
  </si>
  <si>
    <t>Единица измерения</t>
  </si>
  <si>
    <t>Значение</t>
  </si>
  <si>
    <t>1</t>
  </si>
  <si>
    <t>2</t>
  </si>
  <si>
    <t>3</t>
  </si>
  <si>
    <t>4</t>
  </si>
  <si>
    <t>Вид регулируемой деятельности</t>
  </si>
  <si>
    <t>x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</si>
  <si>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</si>
  <si>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</si>
  <si>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</si>
  <si>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</si>
  <si>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</si>
  <si>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</si>
  <si>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</si>
  <si>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</si>
  <si>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уголь бурый</t>
  </si>
  <si>
    <t>Стоимость</t>
  </si>
  <si>
    <t>Объем</t>
  </si>
  <si>
    <t>тонны</t>
  </si>
  <si>
    <t>Стоимость 1й единицы объема с учетом доставки (транспортировки)</t>
  </si>
  <si>
    <t>Способ приобретения</t>
  </si>
  <si>
    <t>торги/аукционы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</si>
  <si>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</si>
  <si>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</si>
  <si>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</si>
  <si>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</si>
  <si>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</si>
  <si>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</si>
  <si>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</si>
  <si>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</si>
  <si>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</si>
  <si>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</si>
  <si>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</si>
  <si>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</si>
  <si>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</si>
  <si>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</si>
  <si>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</si>
  <si>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</si>
  <si>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</si>
  <si>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</si>
  <si>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</si>
  <si>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</si>
  <si>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</si>
  <si>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</si>
  <si>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</si>
  <si>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</si>
  <si>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</si>
  <si>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</si>
  <si>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</si>
  <si>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</si>
  <si>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</si>
  <si>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</si>
  <si>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</si>
  <si>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</si>
  <si>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</si>
  <si>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</si>
  <si>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</si>
  <si>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</si>
  <si>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</si>
  <si>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</si>
  <si>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</si>
  <si>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</si>
  <si>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</si>
  <si>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5</t>
  </si>
  <si>
    <t>Чистая прибыль от регулируемого вида деятельности, в том числе:</t>
  </si>
  <si>
    <t>5.1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</si>
  <si>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</si>
  <si>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</si>
  <si>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 xml:space="preserve">Установленная тепловая мощность </t>
  </si>
  <si>
    <t>Гкал/ч</t>
  </si>
  <si>
    <t>7</t>
  </si>
  <si>
    <t xml:space="preserve">Присоединенная нагрузка </t>
  </si>
  <si>
    <t>8</t>
  </si>
  <si>
    <t xml:space="preserve">Объем вырабатываемой регулируемой организацией тепловой энергии </t>
  </si>
  <si>
    <t>тыс. Гкал</t>
  </si>
  <si>
    <t>8.1</t>
  </si>
  <si>
    <t>Справочно: объем тепловой энергии на технологические нужды производства</t>
  </si>
  <si>
    <t>9</t>
  </si>
  <si>
    <t>Объем покупаемой регулируемой организацией тепловой энергии</t>
  </si>
  <si>
    <t>10</t>
  </si>
  <si>
    <t>Объем тепловой энергии, отпускаемой потребителям, в том числе:</t>
  </si>
  <si>
    <t>10.1</t>
  </si>
  <si>
    <t>По приборам учета</t>
  </si>
  <si>
    <t>10.2</t>
  </si>
  <si>
    <t>По нормативам потребления</t>
  </si>
  <si>
    <t>11</t>
  </si>
  <si>
    <t>Технологические потери тепловой энергии при передаче по тепловым сетям</t>
  </si>
  <si>
    <t>%</t>
  </si>
  <si>
    <t>12</t>
  </si>
  <si>
    <t>Справочно: потери тепла через изоляцию труб</t>
  </si>
  <si>
    <t>тыс.Гкал</t>
  </si>
  <si>
    <t>13</t>
  </si>
  <si>
    <t>Справочно: потери тепла через утечки</t>
  </si>
  <si>
    <t>14</t>
  </si>
  <si>
    <t>Справочно: потери тепла, ВСЕГО</t>
  </si>
  <si>
    <t>15</t>
  </si>
  <si>
    <t>Протяженность магистральных сетей и тепловых вводов (в однотрубном исчислении)</t>
  </si>
  <si>
    <t>км</t>
  </si>
  <si>
    <t>16</t>
  </si>
  <si>
    <t>Протяженность разводящих сетей (в однотрубном исчислении)</t>
  </si>
  <si>
    <t>17</t>
  </si>
  <si>
    <t>Количество теплоэлектростанций</t>
  </si>
  <si>
    <t>ед.</t>
  </si>
  <si>
    <t>18</t>
  </si>
  <si>
    <t>Количество тепловых станций и котельных</t>
  </si>
  <si>
    <t>19</t>
  </si>
  <si>
    <t>Количество тепловых пунктов</t>
  </si>
  <si>
    <t>20</t>
  </si>
  <si>
    <t>Среднесписочная численность основного производственного персонала</t>
  </si>
  <si>
    <t>чел.</t>
  </si>
  <si>
    <t>МУП "Шушенские ТЭС", 2016 гг.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</si>
</sst>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9"/>
      <color indexed="9"/>
      <name val="Tahoma"/>
      <family val="2"/>
    </font>
    <font>
      <u val="single"/>
      <sz val="9"/>
      <color indexed="12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/>
      <right style="thin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18" fillId="33" borderId="10" xfId="0" applyNumberFormat="1" applyFont="1" applyFill="1" applyBorder="1" applyAlignment="1" applyProtection="1">
      <alignment horizontal="center" wrapText="1"/>
      <protection/>
    </xf>
    <xf numFmtId="49" fontId="18" fillId="0" borderId="11" xfId="0" applyNumberFormat="1" applyFont="1" applyBorder="1" applyAlignment="1" applyProtection="1">
      <alignment horizontal="center" vertical="center" wrapText="1"/>
      <protection/>
    </xf>
    <xf numFmtId="49" fontId="20" fillId="33" borderId="12" xfId="0" applyNumberFormat="1" applyFont="1" applyFill="1" applyBorder="1" applyAlignment="1" applyProtection="1">
      <alignment horizontal="center" vertical="center" wrapText="1"/>
      <protection/>
    </xf>
    <xf numFmtId="49" fontId="19" fillId="33" borderId="11" xfId="0" applyNumberFormat="1" applyFont="1" applyFill="1" applyBorder="1" applyAlignment="1" applyProtection="1">
      <alignment horizontal="center" vertical="center"/>
      <protection/>
    </xf>
    <xf numFmtId="49" fontId="19" fillId="33" borderId="13" xfId="0" applyNumberFormat="1" applyFont="1" applyFill="1" applyBorder="1" applyAlignment="1" applyProtection="1">
      <alignment vertical="center" wrapText="1"/>
      <protection/>
    </xf>
    <xf numFmtId="49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19" fillId="34" borderId="14" xfId="57" applyFont="1" applyFill="1" applyBorder="1" applyAlignment="1" applyProtection="1">
      <alignment horizontal="center" vertical="center" wrapText="1"/>
      <protection/>
    </xf>
    <xf numFmtId="4" fontId="19" fillId="35" borderId="15" xfId="0" applyNumberFormat="1" applyFont="1" applyFill="1" applyBorder="1" applyAlignment="1" applyProtection="1">
      <alignment horizontal="center" vertical="center"/>
      <protection locked="0"/>
    </xf>
    <xf numFmtId="4" fontId="19" fillId="34" borderId="15" xfId="0" applyNumberFormat="1" applyFont="1" applyFill="1" applyBorder="1" applyAlignment="1" applyProtection="1">
      <alignment horizontal="center" vertical="center"/>
      <protection/>
    </xf>
    <xf numFmtId="49" fontId="19" fillId="33" borderId="13" xfId="0" applyNumberFormat="1" applyFont="1" applyFill="1" applyBorder="1" applyAlignment="1" applyProtection="1">
      <alignment horizontal="left" vertical="center" wrapText="1" indent="1"/>
      <protection/>
    </xf>
    <xf numFmtId="49" fontId="19" fillId="33" borderId="11" xfId="0" applyNumberFormat="1" applyFont="1" applyFill="1" applyBorder="1" applyAlignment="1" applyProtection="1">
      <alignment horizontal="center" vertical="center"/>
      <protection/>
    </xf>
    <xf numFmtId="49" fontId="19" fillId="35" borderId="16" xfId="0" applyNumberFormat="1" applyFont="1" applyFill="1" applyBorder="1" applyAlignment="1" applyProtection="1">
      <alignment horizontal="left" vertical="center" wrapText="1" indent="2"/>
      <protection locked="0"/>
    </xf>
    <xf numFmtId="49" fontId="19" fillId="33" borderId="11" xfId="0" applyNumberFormat="1" applyFont="1" applyFill="1" applyBorder="1" applyAlignment="1" applyProtection="1">
      <alignment horizontal="left" vertical="center" wrapText="1" indent="3"/>
      <protection/>
    </xf>
    <xf numFmtId="49" fontId="19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3" xfId="43" applyFont="1" applyFill="1" applyBorder="1" applyAlignment="1" applyProtection="1">
      <alignment horizontal="center" vertical="center" wrapText="1"/>
      <protection/>
    </xf>
    <xf numFmtId="0" fontId="23" fillId="36" borderId="12" xfId="42" applyFont="1" applyFill="1" applyBorder="1" applyAlignment="1" applyProtection="1">
      <alignment vertical="center" wrapText="1"/>
      <protection/>
    </xf>
    <xf numFmtId="0" fontId="23" fillId="36" borderId="12" xfId="43" applyFont="1" applyFill="1" applyBorder="1" applyAlignment="1" applyProtection="1">
      <alignment vertical="center" wrapText="1"/>
      <protection/>
    </xf>
    <xf numFmtId="0" fontId="23" fillId="36" borderId="17" xfId="43" applyFont="1" applyFill="1" applyBorder="1" applyAlignment="1" applyProtection="1">
      <alignment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2"/>
      <protection/>
    </xf>
    <xf numFmtId="49" fontId="19" fillId="33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35" borderId="15" xfId="0" applyNumberFormat="1" applyFont="1" applyFill="1" applyBorder="1" applyAlignment="1" applyProtection="1">
      <alignment horizontal="center" vertical="center"/>
      <protection locked="0"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0" fontId="19" fillId="33" borderId="13" xfId="58" applyFont="1" applyFill="1" applyBorder="1" applyAlignment="1" applyProtection="1">
      <alignment horizontal="left" vertical="center" wrapText="1" indent="2"/>
      <protection/>
    </xf>
    <xf numFmtId="4" fontId="19" fillId="37" borderId="15" xfId="0" applyNumberFormat="1" applyFont="1" applyFill="1" applyBorder="1" applyAlignment="1" applyProtection="1">
      <alignment horizontal="center" vertical="center"/>
      <protection locked="0"/>
    </xf>
    <xf numFmtId="49" fontId="19" fillId="33" borderId="11" xfId="56" applyNumberFormat="1" applyFont="1" applyFill="1" applyBorder="1" applyAlignment="1" applyProtection="1">
      <alignment horizontal="center" vertical="center"/>
      <protection/>
    </xf>
    <xf numFmtId="164" fontId="19" fillId="37" borderId="15" xfId="0" applyNumberFormat="1" applyFont="1" applyFill="1" applyBorder="1" applyAlignment="1" applyProtection="1">
      <alignment horizontal="center" vertical="center"/>
      <protection locked="0"/>
    </xf>
    <xf numFmtId="164" fontId="19" fillId="34" borderId="15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ill="1" applyBorder="1" applyAlignment="1" applyProtection="1">
      <alignment vertical="center" wrapText="1"/>
      <protection/>
    </xf>
    <xf numFmtId="3" fontId="19" fillId="35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54" applyNumberFormat="1" applyFont="1" applyFill="1" applyAlignment="1" applyProtection="1">
      <alignment horizontal="center" vertical="center" wrapText="1"/>
      <protection/>
    </xf>
    <xf numFmtId="0" fontId="26" fillId="0" borderId="0" xfId="55" applyFont="1" applyAlignment="1" applyProtection="1">
      <alignment vertical="center" wrapText="1"/>
      <protection/>
    </xf>
    <xf numFmtId="0" fontId="19" fillId="0" borderId="0" xfId="55" applyFont="1" applyAlignment="1" applyProtection="1">
      <alignment vertical="center" wrapText="1"/>
      <protection/>
    </xf>
    <xf numFmtId="0" fontId="26" fillId="0" borderId="0" xfId="55" applyNumberFormat="1" applyFont="1" applyAlignment="1" applyProtection="1">
      <alignment vertical="center" wrapText="1"/>
      <protection/>
    </xf>
    <xf numFmtId="0" fontId="27" fillId="33" borderId="18" xfId="42" applyFont="1" applyFill="1" applyBorder="1" applyAlignment="1" applyProtection="1">
      <alignment horizontal="center" vertical="center" wrapText="1"/>
      <protection/>
    </xf>
    <xf numFmtId="0" fontId="19" fillId="37" borderId="19" xfId="55" applyFont="1" applyFill="1" applyBorder="1" applyAlignment="1" applyProtection="1">
      <alignment horizontal="left" vertical="center" wrapText="1"/>
      <protection locked="0"/>
    </xf>
    <xf numFmtId="3" fontId="19" fillId="37" borderId="20" xfId="55" applyNumberFormat="1" applyFont="1" applyFill="1" applyBorder="1" applyAlignment="1" applyProtection="1">
      <alignment horizontal="center" vertical="center" wrapText="1"/>
      <protection locked="0"/>
    </xf>
    <xf numFmtId="3" fontId="19" fillId="37" borderId="21" xfId="55" applyNumberFormat="1" applyFont="1" applyFill="1" applyBorder="1" applyAlignment="1" applyProtection="1">
      <alignment horizontal="center" vertical="center" wrapText="1"/>
      <protection locked="0"/>
    </xf>
    <xf numFmtId="3" fontId="19" fillId="37" borderId="22" xfId="55" applyNumberFormat="1" applyFont="1" applyFill="1" applyBorder="1" applyAlignment="1" applyProtection="1">
      <alignment horizontal="center" vertical="center" wrapText="1"/>
      <protection locked="0"/>
    </xf>
    <xf numFmtId="0" fontId="26" fillId="33" borderId="0" xfId="55" applyFont="1" applyFill="1" applyBorder="1" applyAlignment="1" applyProtection="1">
      <alignment horizontal="center" vertical="center" wrapText="1"/>
      <protection/>
    </xf>
    <xf numFmtId="0" fontId="19" fillId="33" borderId="0" xfId="55" applyFont="1" applyFill="1" applyBorder="1" applyAlignment="1" applyProtection="1">
      <alignment horizontal="center" vertical="center" wrapText="1"/>
      <protection/>
    </xf>
    <xf numFmtId="0" fontId="19" fillId="33" borderId="23" xfId="55" applyFont="1" applyFill="1" applyBorder="1" applyAlignment="1" applyProtection="1">
      <alignment horizontal="center" vertical="center" wrapText="1"/>
      <protection/>
    </xf>
    <xf numFmtId="0" fontId="19" fillId="37" borderId="24" xfId="55" applyFont="1" applyFill="1" applyBorder="1" applyAlignment="1" applyProtection="1">
      <alignment horizontal="left" vertical="center" wrapText="1"/>
      <protection locked="0"/>
    </xf>
    <xf numFmtId="49" fontId="26" fillId="0" borderId="0" xfId="54" applyNumberFormat="1" applyFont="1" applyFill="1" applyAlignment="1" applyProtection="1">
      <alignment horizontal="center" vertical="center" wrapText="1"/>
      <protection/>
    </xf>
    <xf numFmtId="0" fontId="19" fillId="0" borderId="0" xfId="55" applyFont="1" applyFill="1" applyAlignment="1" applyProtection="1">
      <alignment vertical="center" wrapText="1"/>
      <protection/>
    </xf>
    <xf numFmtId="0" fontId="26" fillId="0" borderId="0" xfId="55" applyFont="1" applyFill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vertical="center"/>
      <protection/>
    </xf>
    <xf numFmtId="0" fontId="19" fillId="0" borderId="0" xfId="55" applyFont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top" wrapText="1"/>
      <protection/>
    </xf>
    <xf numFmtId="0" fontId="19" fillId="33" borderId="0" xfId="0" applyNumberFormat="1" applyFont="1" applyFill="1" applyBorder="1" applyAlignment="1" applyProtection="1">
      <alignment wrapText="1"/>
      <protection/>
    </xf>
    <xf numFmtId="0" fontId="19" fillId="33" borderId="25" xfId="0" applyNumberFormat="1" applyFont="1" applyFill="1" applyBorder="1" applyAlignment="1" applyProtection="1">
      <alignment wrapText="1"/>
      <protection/>
    </xf>
    <xf numFmtId="0" fontId="19" fillId="0" borderId="26" xfId="55" applyFont="1" applyBorder="1" applyAlignment="1" applyProtection="1">
      <alignment vertical="center" wrapText="1"/>
      <protection/>
    </xf>
    <xf numFmtId="0" fontId="19" fillId="0" borderId="25" xfId="55" applyFont="1" applyBorder="1" applyAlignment="1" applyProtection="1">
      <alignment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3_Книга2" xfId="54"/>
    <cellStyle name="Обычный_Forma_5_Книга2" xfId="55"/>
    <cellStyle name="Обычный_ВО показатели" xfId="56"/>
    <cellStyle name="Обычный_ЖКУ_проект3" xfId="57"/>
    <cellStyle name="Обычный_ХВС показатели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9</xdr:col>
      <xdr:colOff>9525</xdr:colOff>
      <xdr:row>6</xdr:row>
      <xdr:rowOff>85725</xdr:rowOff>
    </xdr:to>
    <xdr:pic>
      <xdr:nvPicPr>
        <xdr:cNvPr id="1" name="pictBorderTop"/>
        <xdr:cNvPicPr preferRelativeResize="1">
          <a:picLocks noChangeAspect="0"/>
        </xdr:cNvPicPr>
      </xdr:nvPicPr>
      <xdr:blipFill>
        <a:blip r:embed="rId1"/>
        <a:srcRect t="31250"/>
        <a:stretch>
          <a:fillRect/>
        </a:stretch>
      </xdr:blipFill>
      <xdr:spPr>
        <a:xfrm>
          <a:off x="323850" y="333375"/>
          <a:ext cx="82867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228600</xdr:rowOff>
    </xdr:from>
    <xdr:to>
      <xdr:col>9</xdr:col>
      <xdr:colOff>9525</xdr:colOff>
      <xdr:row>8</xdr:row>
      <xdr:rowOff>0</xdr:rowOff>
    </xdr:to>
    <xdr:pic>
      <xdr:nvPicPr>
        <xdr:cNvPr id="2" name="pictBorderDown"/>
        <xdr:cNvPicPr preferRelativeResize="1">
          <a:picLocks noChangeAspect="0"/>
        </xdr:cNvPicPr>
      </xdr:nvPicPr>
      <xdr:blipFill>
        <a:blip r:embed="rId2"/>
        <a:srcRect b="31250"/>
        <a:stretch>
          <a:fillRect/>
        </a:stretch>
      </xdr:blipFill>
      <xdr:spPr>
        <a:xfrm>
          <a:off x="323850" y="1257300"/>
          <a:ext cx="82867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40;%20&#1054;&#1051;&#1068;&#1043;&#1040;\&#1045;&#1048;&#1040;&#1057;\2017%20&#1076;&#1086;&#1083;&#1075;&#1080;\JKH.OPEN.INFO.TARIFF.WARM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JKH.OPEN.INFO.TARIFF.WARM</v>
          </cell>
        </row>
      </sheetData>
      <sheetData sheetId="5">
        <row r="16">
          <cell r="F16" t="str">
            <v>01.01.2016</v>
          </cell>
        </row>
        <row r="17">
          <cell r="F17" t="str">
            <v>31.12.2016</v>
          </cell>
        </row>
        <row r="23">
          <cell r="F23" t="str">
            <v>МУП "Шушенские ТЭС"</v>
          </cell>
        </row>
        <row r="30">
          <cell r="F30" t="str">
            <v>производство (некомбинированная выработка)+передача+сбыт</v>
          </cell>
        </row>
      </sheetData>
      <sheetData sheetId="12">
        <row r="2">
          <cell r="P2" t="str">
            <v>торги/аукционы</v>
          </cell>
          <cell r="R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R3" t="str">
            <v>газ природный по нерегулируемой цене</v>
          </cell>
        </row>
        <row r="4">
          <cell r="P4" t="str">
            <v>прочее</v>
          </cell>
          <cell r="R4" t="str">
            <v>газ сжиженный</v>
          </cell>
        </row>
        <row r="5">
          <cell r="R5" t="str">
            <v>газовый конденсат</v>
          </cell>
        </row>
        <row r="6">
          <cell r="R6" t="str">
            <v>гшз</v>
          </cell>
        </row>
        <row r="7">
          <cell r="R7" t="str">
            <v>мазут</v>
          </cell>
        </row>
        <row r="8">
          <cell r="R8" t="str">
            <v>нефть</v>
          </cell>
        </row>
        <row r="9">
          <cell r="R9" t="str">
            <v>дизельное топливо</v>
          </cell>
        </row>
        <row r="10">
          <cell r="R10" t="str">
            <v>уголь бурый</v>
          </cell>
        </row>
        <row r="11">
          <cell r="R11" t="str">
            <v>уголь каменный</v>
          </cell>
        </row>
        <row r="12">
          <cell r="R12" t="str">
            <v>торф</v>
          </cell>
        </row>
        <row r="13">
          <cell r="R13" t="str">
            <v>дрова</v>
          </cell>
        </row>
        <row r="14">
          <cell r="R14" t="str">
            <v>опил</v>
          </cell>
        </row>
        <row r="15">
          <cell r="R15" t="str">
            <v>отходы березовые</v>
          </cell>
        </row>
        <row r="16">
          <cell r="R16" t="str">
            <v>отходы осиновые</v>
          </cell>
        </row>
        <row r="17">
          <cell r="R17" t="str">
            <v>печное топливо</v>
          </cell>
        </row>
        <row r="18">
          <cell r="R18" t="str">
            <v>пилеты</v>
          </cell>
        </row>
        <row r="19">
          <cell r="R19" t="str">
            <v>смола</v>
          </cell>
        </row>
        <row r="20">
          <cell r="R20" t="str">
            <v>щепа</v>
          </cell>
        </row>
        <row r="21">
          <cell r="R21" t="str">
            <v>горючий сланец</v>
          </cell>
        </row>
        <row r="22">
          <cell r="R22" t="str">
            <v>керосин</v>
          </cell>
        </row>
        <row r="23">
          <cell r="R23" t="str">
            <v>кислородно-водородная смесь</v>
          </cell>
        </row>
        <row r="24">
          <cell r="R24" t="str">
            <v>электроэнергия (НН)</v>
          </cell>
        </row>
        <row r="25">
          <cell r="R25" t="str">
            <v>электроэнергия (СН1)</v>
          </cell>
        </row>
        <row r="26">
          <cell r="R26" t="str">
            <v>электроэнергия (СН2)</v>
          </cell>
        </row>
        <row r="27">
          <cell r="R27" t="str">
            <v>электроэнергия (ВН)</v>
          </cell>
        </row>
        <row r="28">
          <cell r="R28" t="str">
            <v>мощность</v>
          </cell>
        </row>
        <row r="29">
          <cell r="R29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4"/>
  <sheetViews>
    <sheetView tabSelected="1" zoomScalePageLayoutView="0" workbookViewId="0" topLeftCell="C57">
      <selection activeCell="E8" sqref="E8:H8"/>
    </sheetView>
  </sheetViews>
  <sheetFormatPr defaultColWidth="9.140625" defaultRowHeight="15"/>
  <cols>
    <col min="1" max="1" width="8.00390625" style="51" hidden="1" customWidth="1"/>
    <col min="2" max="2" width="48.28125" style="51" hidden="1" customWidth="1"/>
    <col min="3" max="3" width="4.8515625" style="38" customWidth="1"/>
    <col min="4" max="4" width="5.7109375" style="38" customWidth="1"/>
    <col min="5" max="5" width="7.00390625" style="38" bestFit="1" customWidth="1"/>
    <col min="6" max="6" width="66.421875" style="38" customWidth="1"/>
    <col min="7" max="7" width="13.7109375" style="38" customWidth="1"/>
    <col min="8" max="8" width="24.28125" style="38" customWidth="1"/>
    <col min="9" max="9" width="7.00390625" style="38" bestFit="1" customWidth="1"/>
    <col min="10" max="10" width="25.140625" style="38" customWidth="1"/>
    <col min="11" max="11" width="40.7109375" style="38" customWidth="1"/>
    <col min="12" max="12" width="11.421875" style="38" bestFit="1" customWidth="1"/>
    <col min="13" max="13" width="26.57421875" style="38" customWidth="1"/>
    <col min="14" max="14" width="5.7109375" style="38" customWidth="1"/>
    <col min="15" max="15" width="1.7109375" style="38" bestFit="1" customWidth="1"/>
    <col min="16" max="16" width="20.140625" style="38" customWidth="1"/>
    <col min="17" max="17" width="4.421875" style="38" customWidth="1"/>
    <col min="18" max="22" width="9.140625" style="38" customWidth="1"/>
    <col min="23" max="23" width="3.28125" style="38" bestFit="1" customWidth="1"/>
    <col min="24" max="24" width="9.00390625" style="38" bestFit="1" customWidth="1"/>
    <col min="25" max="25" width="2.00390625" style="38" bestFit="1" customWidth="1"/>
    <col min="26" max="26" width="7.57421875" style="38" bestFit="1" customWidth="1"/>
    <col min="27" max="30" width="9.140625" style="38" customWidth="1"/>
    <col min="31" max="31" width="2.00390625" style="38" bestFit="1" customWidth="1"/>
    <col min="32" max="36" width="9.140625" style="38" customWidth="1"/>
    <col min="37" max="37" width="3.28125" style="38" bestFit="1" customWidth="1"/>
    <col min="38" max="38" width="10.28125" style="38" bestFit="1" customWidth="1"/>
    <col min="39" max="39" width="2.00390625" style="38" bestFit="1" customWidth="1"/>
    <col min="40" max="40" width="7.57421875" style="38" bestFit="1" customWidth="1"/>
    <col min="41" max="44" width="9.140625" style="38" customWidth="1"/>
    <col min="45" max="45" width="2.00390625" style="38" bestFit="1" customWidth="1"/>
    <col min="46" max="16384" width="9.140625" style="38" customWidth="1"/>
  </cols>
  <sheetData>
    <row r="1" spans="1:2" s="37" customFormat="1" ht="11.25" hidden="1">
      <c r="A1" s="36"/>
      <c r="B1" s="36"/>
    </row>
    <row r="2" spans="1:49" ht="15" customHeight="1" hidden="1">
      <c r="A2" s="36"/>
      <c r="B2" s="36"/>
      <c r="W2" s="37"/>
      <c r="X2" s="37"/>
      <c r="Y2" s="39"/>
      <c r="Z2" s="40"/>
      <c r="AA2" s="41"/>
      <c r="AB2" s="42"/>
      <c r="AC2" s="43"/>
      <c r="AD2" s="44"/>
      <c r="AE2" s="45"/>
      <c r="AF2" s="46"/>
      <c r="AG2" s="46"/>
      <c r="AH2" s="46"/>
      <c r="AI2" s="47"/>
      <c r="AK2" s="37"/>
      <c r="AL2" s="37"/>
      <c r="AM2" s="39"/>
      <c r="AN2" s="40"/>
      <c r="AO2" s="48"/>
      <c r="AP2" s="42"/>
      <c r="AQ2" s="43"/>
      <c r="AR2" s="44"/>
      <c r="AS2" s="45"/>
      <c r="AT2" s="46"/>
      <c r="AU2" s="46"/>
      <c r="AV2" s="46"/>
      <c r="AW2" s="47"/>
    </row>
    <row r="3" spans="1:2" ht="11.25" hidden="1">
      <c r="A3" s="36"/>
      <c r="B3" s="49"/>
    </row>
    <row r="4" spans="1:18" ht="11.25" hidden="1">
      <c r="A4" s="36"/>
      <c r="B4" s="36"/>
      <c r="P4" s="50"/>
      <c r="Q4" s="50"/>
      <c r="R4" s="50"/>
    </row>
    <row r="5" spans="3:5" ht="11.25" hidden="1">
      <c r="C5" s="50"/>
      <c r="D5" s="50"/>
      <c r="E5" s="50"/>
    </row>
    <row r="6" spans="3:5" ht="26.25" customHeight="1">
      <c r="C6" s="50"/>
      <c r="D6" s="52"/>
      <c r="E6" s="50"/>
    </row>
    <row r="7" spans="3:14" ht="54.75" customHeight="1">
      <c r="C7" s="53"/>
      <c r="D7" s="54"/>
      <c r="E7" s="1" t="s">
        <v>0</v>
      </c>
      <c r="F7" s="1"/>
      <c r="G7" s="1"/>
      <c r="H7" s="1"/>
      <c r="I7" s="34"/>
      <c r="J7" s="34"/>
      <c r="K7" s="34"/>
      <c r="L7" s="34"/>
      <c r="M7" s="54"/>
      <c r="N7" s="53"/>
    </row>
    <row r="8" spans="3:14" ht="24.75" customHeight="1">
      <c r="C8" s="53"/>
      <c r="D8" s="55"/>
      <c r="E8" s="2" t="s">
        <v>114</v>
      </c>
      <c r="F8" s="2"/>
      <c r="G8" s="2"/>
      <c r="H8" s="2"/>
      <c r="I8" s="35"/>
      <c r="J8" s="35"/>
      <c r="K8" s="35"/>
      <c r="L8" s="35"/>
      <c r="M8" s="55"/>
      <c r="N8" s="53"/>
    </row>
    <row r="9" spans="4:13" ht="11.25">
      <c r="D9" s="56"/>
      <c r="E9" s="3"/>
      <c r="F9" s="3"/>
      <c r="G9" s="3"/>
      <c r="H9" s="3"/>
      <c r="I9" s="3"/>
      <c r="J9" s="3"/>
      <c r="K9" s="3"/>
      <c r="L9" s="3"/>
      <c r="M9" s="3"/>
    </row>
    <row r="10" spans="3:14" ht="11.25">
      <c r="C10" s="53"/>
      <c r="D10" s="56"/>
      <c r="E10" s="4"/>
      <c r="F10" s="4"/>
      <c r="G10" s="4"/>
      <c r="H10" s="4"/>
      <c r="I10" s="3"/>
      <c r="J10" s="3"/>
      <c r="K10" s="3"/>
      <c r="L10" s="3"/>
      <c r="M10" s="3"/>
      <c r="N10" s="53"/>
    </row>
    <row r="11" spans="3:14" ht="22.5">
      <c r="C11" s="53"/>
      <c r="D11" s="57"/>
      <c r="E11" s="5" t="s">
        <v>1</v>
      </c>
      <c r="F11" s="5" t="s">
        <v>2</v>
      </c>
      <c r="G11" s="5" t="s">
        <v>3</v>
      </c>
      <c r="H11" s="5" t="s">
        <v>4</v>
      </c>
      <c r="I11" s="58"/>
      <c r="N11" s="53"/>
    </row>
    <row r="12" spans="3:14" ht="14.25" customHeight="1">
      <c r="C12" s="53"/>
      <c r="D12" s="56"/>
      <c r="E12" s="6" t="s">
        <v>5</v>
      </c>
      <c r="F12" s="6" t="s">
        <v>6</v>
      </c>
      <c r="G12" s="6" t="s">
        <v>7</v>
      </c>
      <c r="H12" s="6" t="s">
        <v>8</v>
      </c>
      <c r="N12" s="53"/>
    </row>
    <row r="13" spans="4:9" ht="45">
      <c r="D13" s="59"/>
      <c r="E13" s="7" t="s">
        <v>5</v>
      </c>
      <c r="F13" s="8" t="s">
        <v>9</v>
      </c>
      <c r="G13" s="9" t="s">
        <v>10</v>
      </c>
      <c r="H13" s="10" t="str">
        <f>IF(activity="","",activity)</f>
        <v>производство (некомбинированная выработка)+передача+сбыт</v>
      </c>
      <c r="I13" s="58"/>
    </row>
    <row r="14" spans="4:9" ht="19.5" customHeight="1">
      <c r="D14" s="59"/>
      <c r="E14" s="7">
        <v>2</v>
      </c>
      <c r="F14" s="8" t="s">
        <v>11</v>
      </c>
      <c r="G14" s="9" t="s">
        <v>12</v>
      </c>
      <c r="H14" s="11">
        <v>612169.24</v>
      </c>
      <c r="I14" s="58"/>
    </row>
    <row r="15" spans="4:9" ht="22.5">
      <c r="D15" s="59"/>
      <c r="E15" s="7">
        <v>3</v>
      </c>
      <c r="F15" s="8" t="s">
        <v>13</v>
      </c>
      <c r="G15" s="9" t="s">
        <v>12</v>
      </c>
      <c r="H15" s="12">
        <f>SUM(H16:H17,H24,H27:H33,H36,H39,H42:H43)</f>
        <v>611034.2</v>
      </c>
      <c r="I15" s="58"/>
    </row>
    <row r="16" spans="4:9" ht="19.5" customHeight="1">
      <c r="D16" s="59"/>
      <c r="E16" s="7" t="s">
        <v>14</v>
      </c>
      <c r="F16" s="13" t="s">
        <v>15</v>
      </c>
      <c r="G16" s="9" t="s">
        <v>12</v>
      </c>
      <c r="H16" s="11">
        <v>0</v>
      </c>
      <c r="I16" s="58"/>
    </row>
    <row r="17" spans="4:9" ht="19.5" customHeight="1">
      <c r="D17" s="59"/>
      <c r="E17" s="7" t="s">
        <v>16</v>
      </c>
      <c r="F17" s="13" t="s">
        <v>17</v>
      </c>
      <c r="G17" s="9" t="s">
        <v>12</v>
      </c>
      <c r="H17" s="12">
        <f>SUMIF(F18:F23,F19,H18:H23)</f>
        <v>16227.49</v>
      </c>
      <c r="I17" s="58"/>
    </row>
    <row r="18" spans="4:9" ht="19.5" customHeight="1">
      <c r="D18" s="59"/>
      <c r="E18" s="14" t="s">
        <v>18</v>
      </c>
      <c r="F18" s="15" t="s">
        <v>19</v>
      </c>
      <c r="G18" s="9" t="s">
        <v>12</v>
      </c>
      <c r="H18" s="11">
        <v>16227.49</v>
      </c>
      <c r="I18" s="58"/>
    </row>
    <row r="19" spans="4:9" ht="19.5" customHeight="1">
      <c r="D19" s="59"/>
      <c r="E19" s="14"/>
      <c r="F19" s="16" t="s">
        <v>20</v>
      </c>
      <c r="G19" s="9" t="s">
        <v>12</v>
      </c>
      <c r="H19" s="11">
        <v>16227.49</v>
      </c>
      <c r="I19" s="58"/>
    </row>
    <row r="20" spans="4:9" ht="19.5" customHeight="1">
      <c r="D20" s="59"/>
      <c r="E20" s="14"/>
      <c r="F20" s="16" t="s">
        <v>21</v>
      </c>
      <c r="G20" s="17" t="s">
        <v>22</v>
      </c>
      <c r="H20" s="11">
        <v>11209.79</v>
      </c>
      <c r="I20" s="58"/>
    </row>
    <row r="21" spans="4:9" ht="19.5" customHeight="1">
      <c r="D21" s="59"/>
      <c r="E21" s="14"/>
      <c r="F21" s="16" t="s">
        <v>23</v>
      </c>
      <c r="G21" s="9" t="s">
        <v>12</v>
      </c>
      <c r="H21" s="12">
        <f>+H19/H20</f>
        <v>1.4476176627751276</v>
      </c>
      <c r="I21" s="58"/>
    </row>
    <row r="22" spans="4:9" ht="19.5" customHeight="1">
      <c r="D22" s="59"/>
      <c r="E22" s="14"/>
      <c r="F22" s="16" t="s">
        <v>24</v>
      </c>
      <c r="G22" s="9" t="s">
        <v>10</v>
      </c>
      <c r="H22" s="18" t="s">
        <v>25</v>
      </c>
      <c r="I22" s="58"/>
    </row>
    <row r="23" spans="4:9" ht="19.5" customHeight="1">
      <c r="D23" s="59"/>
      <c r="E23" s="19"/>
      <c r="F23" s="20" t="s">
        <v>26</v>
      </c>
      <c r="G23" s="21"/>
      <c r="H23" s="22"/>
      <c r="I23" s="58"/>
    </row>
    <row r="24" spans="4:9" ht="33.75">
      <c r="D24" s="59"/>
      <c r="E24" s="7" t="s">
        <v>27</v>
      </c>
      <c r="F24" s="13" t="s">
        <v>28</v>
      </c>
      <c r="G24" s="9" t="s">
        <v>12</v>
      </c>
      <c r="H24" s="11">
        <v>461741.41</v>
      </c>
      <c r="I24" s="58"/>
    </row>
    <row r="25" spans="4:9" ht="19.5" customHeight="1">
      <c r="D25" s="59"/>
      <c r="E25" s="7" t="s">
        <v>29</v>
      </c>
      <c r="F25" s="23" t="s">
        <v>30</v>
      </c>
      <c r="G25" s="9" t="s">
        <v>31</v>
      </c>
      <c r="H25" s="12">
        <f>+H24/H26</f>
        <v>1.9720698042414704</v>
      </c>
      <c r="I25" s="58"/>
    </row>
    <row r="26" spans="4:9" ht="19.5" customHeight="1">
      <c r="D26" s="59"/>
      <c r="E26" s="7" t="s">
        <v>32</v>
      </c>
      <c r="F26" s="24" t="s">
        <v>33</v>
      </c>
      <c r="G26" s="9" t="s">
        <v>34</v>
      </c>
      <c r="H26" s="25">
        <v>234140.5</v>
      </c>
      <c r="I26" s="58"/>
    </row>
    <row r="27" spans="4:9" ht="22.5">
      <c r="D27" s="59"/>
      <c r="E27" s="7" t="s">
        <v>35</v>
      </c>
      <c r="F27" s="13" t="s">
        <v>36</v>
      </c>
      <c r="G27" s="9" t="s">
        <v>12</v>
      </c>
      <c r="H27" s="11">
        <v>4698.31</v>
      </c>
      <c r="I27" s="58"/>
    </row>
    <row r="28" spans="4:9" ht="19.5" customHeight="1">
      <c r="D28" s="59"/>
      <c r="E28" s="7" t="s">
        <v>37</v>
      </c>
      <c r="F28" s="13" t="s">
        <v>38</v>
      </c>
      <c r="G28" s="9" t="s">
        <v>12</v>
      </c>
      <c r="H28" s="11">
        <v>0</v>
      </c>
      <c r="I28" s="58"/>
    </row>
    <row r="29" spans="4:9" ht="19.5" customHeight="1">
      <c r="D29" s="59"/>
      <c r="E29" s="7" t="s">
        <v>39</v>
      </c>
      <c r="F29" s="26" t="s">
        <v>40</v>
      </c>
      <c r="G29" s="9" t="s">
        <v>12</v>
      </c>
      <c r="H29" s="11">
        <v>50602.29</v>
      </c>
      <c r="I29" s="58"/>
    </row>
    <row r="30" spans="4:9" ht="30">
      <c r="D30" s="59"/>
      <c r="E30" s="7" t="s">
        <v>41</v>
      </c>
      <c r="F30" s="26" t="s">
        <v>42</v>
      </c>
      <c r="G30" s="9" t="s">
        <v>12</v>
      </c>
      <c r="H30" s="11">
        <v>15383</v>
      </c>
      <c r="I30" s="58"/>
    </row>
    <row r="31" spans="4:9" ht="30">
      <c r="D31" s="59"/>
      <c r="E31" s="7" t="s">
        <v>43</v>
      </c>
      <c r="F31" s="26" t="s">
        <v>44</v>
      </c>
      <c r="G31" s="9" t="s">
        <v>12</v>
      </c>
      <c r="H31" s="11">
        <v>5831.66</v>
      </c>
      <c r="I31" s="58"/>
    </row>
    <row r="32" spans="4:9" ht="22.5">
      <c r="D32" s="59"/>
      <c r="E32" s="7" t="s">
        <v>45</v>
      </c>
      <c r="F32" s="13" t="s">
        <v>46</v>
      </c>
      <c r="G32" s="9" t="s">
        <v>12</v>
      </c>
      <c r="H32" s="11">
        <v>0</v>
      </c>
      <c r="I32" s="58"/>
    </row>
    <row r="33" spans="4:9" ht="19.5" customHeight="1">
      <c r="D33" s="59"/>
      <c r="E33" s="7" t="s">
        <v>47</v>
      </c>
      <c r="F33" s="13" t="s">
        <v>48</v>
      </c>
      <c r="G33" s="9" t="s">
        <v>12</v>
      </c>
      <c r="H33" s="11">
        <v>40214.31</v>
      </c>
      <c r="I33" s="58"/>
    </row>
    <row r="34" spans="4:9" ht="19.5" customHeight="1">
      <c r="D34" s="59"/>
      <c r="E34" s="7" t="s">
        <v>49</v>
      </c>
      <c r="F34" s="24" t="s">
        <v>50</v>
      </c>
      <c r="G34" s="9" t="s">
        <v>12</v>
      </c>
      <c r="H34" s="11">
        <v>0</v>
      </c>
      <c r="I34" s="58"/>
    </row>
    <row r="35" spans="4:9" ht="19.5" customHeight="1">
      <c r="D35" s="59"/>
      <c r="E35" s="7" t="s">
        <v>51</v>
      </c>
      <c r="F35" s="24" t="s">
        <v>52</v>
      </c>
      <c r="G35" s="9" t="s">
        <v>12</v>
      </c>
      <c r="H35" s="11">
        <v>0</v>
      </c>
      <c r="I35" s="58"/>
    </row>
    <row r="36" spans="4:9" ht="19.5" customHeight="1">
      <c r="D36" s="59"/>
      <c r="E36" s="7" t="s">
        <v>53</v>
      </c>
      <c r="F36" s="13" t="s">
        <v>54</v>
      </c>
      <c r="G36" s="9" t="s">
        <v>12</v>
      </c>
      <c r="H36" s="11">
        <v>0</v>
      </c>
      <c r="I36" s="58"/>
    </row>
    <row r="37" spans="4:9" ht="19.5" customHeight="1">
      <c r="D37" s="59"/>
      <c r="E37" s="7" t="s">
        <v>55</v>
      </c>
      <c r="F37" s="24" t="s">
        <v>50</v>
      </c>
      <c r="G37" s="9" t="s">
        <v>12</v>
      </c>
      <c r="H37" s="11">
        <v>0</v>
      </c>
      <c r="I37" s="58"/>
    </row>
    <row r="38" spans="4:9" ht="19.5" customHeight="1">
      <c r="D38" s="59"/>
      <c r="E38" s="7" t="s">
        <v>56</v>
      </c>
      <c r="F38" s="24" t="s">
        <v>52</v>
      </c>
      <c r="G38" s="9" t="s">
        <v>12</v>
      </c>
      <c r="H38" s="11">
        <v>0</v>
      </c>
      <c r="I38" s="58"/>
    </row>
    <row r="39" spans="4:9" ht="30">
      <c r="D39" s="59"/>
      <c r="E39" s="7" t="s">
        <v>57</v>
      </c>
      <c r="F39" s="26" t="s">
        <v>58</v>
      </c>
      <c r="G39" s="9" t="s">
        <v>12</v>
      </c>
      <c r="H39" s="11">
        <f>10124.84+6210.89</f>
        <v>16335.73</v>
      </c>
      <c r="I39" s="58"/>
    </row>
    <row r="40" spans="4:9" ht="22.5">
      <c r="D40" s="59"/>
      <c r="E40" s="7" t="s">
        <v>59</v>
      </c>
      <c r="F40" s="27" t="s">
        <v>60</v>
      </c>
      <c r="G40" s="9" t="s">
        <v>12</v>
      </c>
      <c r="H40" s="28">
        <f>+costs_OPS_4*0.8786</f>
        <v>14352.572378</v>
      </c>
      <c r="I40" s="58"/>
    </row>
    <row r="41" spans="4:9" ht="22.5">
      <c r="D41" s="59"/>
      <c r="E41" s="7" t="s">
        <v>61</v>
      </c>
      <c r="F41" s="27" t="s">
        <v>62</v>
      </c>
      <c r="G41" s="9" t="s">
        <v>12</v>
      </c>
      <c r="H41" s="28">
        <f>+costs_OPS_4-H40</f>
        <v>1983.1576219999988</v>
      </c>
      <c r="I41" s="58"/>
    </row>
    <row r="42" spans="4:9" ht="33.75">
      <c r="D42" s="59"/>
      <c r="E42" s="7" t="s">
        <v>63</v>
      </c>
      <c r="F42" s="13" t="s">
        <v>64</v>
      </c>
      <c r="G42" s="9" t="s">
        <v>12</v>
      </c>
      <c r="H42" s="11">
        <v>0</v>
      </c>
      <c r="I42" s="58"/>
    </row>
    <row r="43" spans="4:9" ht="19.5" customHeight="1">
      <c r="D43" s="59"/>
      <c r="E43" s="19"/>
      <c r="F43" s="20" t="s">
        <v>65</v>
      </c>
      <c r="G43" s="21"/>
      <c r="H43" s="22"/>
      <c r="I43" s="58"/>
    </row>
    <row r="44" spans="4:9" ht="22.5">
      <c r="D44" s="59"/>
      <c r="E44" s="7" t="s">
        <v>8</v>
      </c>
      <c r="F44" s="8" t="s">
        <v>66</v>
      </c>
      <c r="G44" s="9" t="s">
        <v>12</v>
      </c>
      <c r="H44" s="11">
        <f>234.95+720.11+179.98</f>
        <v>1135.04</v>
      </c>
      <c r="I44" s="58"/>
    </row>
    <row r="45" spans="4:9" ht="19.5" customHeight="1">
      <c r="D45" s="59"/>
      <c r="E45" s="7" t="s">
        <v>67</v>
      </c>
      <c r="F45" s="8" t="s">
        <v>68</v>
      </c>
      <c r="G45" s="9" t="s">
        <v>12</v>
      </c>
      <c r="H45" s="11">
        <f>+H44-179.98</f>
        <v>955.06</v>
      </c>
      <c r="I45" s="58"/>
    </row>
    <row r="46" spans="4:9" ht="22.5">
      <c r="D46" s="59"/>
      <c r="E46" s="7" t="s">
        <v>69</v>
      </c>
      <c r="F46" s="13" t="s">
        <v>70</v>
      </c>
      <c r="G46" s="9" t="s">
        <v>12</v>
      </c>
      <c r="H46" s="11">
        <v>0</v>
      </c>
      <c r="I46" s="58"/>
    </row>
    <row r="47" spans="4:9" ht="19.5" customHeight="1">
      <c r="D47" s="59"/>
      <c r="E47" s="29" t="s">
        <v>71</v>
      </c>
      <c r="F47" s="8" t="s">
        <v>72</v>
      </c>
      <c r="G47" s="9" t="s">
        <v>73</v>
      </c>
      <c r="H47" s="11">
        <v>157.561</v>
      </c>
      <c r="I47" s="58"/>
    </row>
    <row r="48" spans="4:9" ht="19.5" customHeight="1">
      <c r="D48" s="59"/>
      <c r="E48" s="29" t="s">
        <v>74</v>
      </c>
      <c r="F48" s="8" t="s">
        <v>75</v>
      </c>
      <c r="G48" s="9" t="s">
        <v>73</v>
      </c>
      <c r="H48" s="11">
        <v>71.229</v>
      </c>
      <c r="I48" s="58"/>
    </row>
    <row r="49" spans="4:9" ht="19.5" customHeight="1">
      <c r="D49" s="59"/>
      <c r="E49" s="29" t="s">
        <v>76</v>
      </c>
      <c r="F49" s="8" t="s">
        <v>77</v>
      </c>
      <c r="G49" s="9" t="s">
        <v>78</v>
      </c>
      <c r="H49" s="25">
        <v>222.84</v>
      </c>
      <c r="I49" s="58"/>
    </row>
    <row r="50" spans="4:9" ht="22.5">
      <c r="D50" s="59"/>
      <c r="E50" s="29" t="s">
        <v>79</v>
      </c>
      <c r="F50" s="13" t="s">
        <v>80</v>
      </c>
      <c r="G50" s="9" t="s">
        <v>78</v>
      </c>
      <c r="H50" s="30">
        <v>4.349</v>
      </c>
      <c r="I50" s="58"/>
    </row>
    <row r="51" spans="4:9" ht="19.5" customHeight="1">
      <c r="D51" s="59"/>
      <c r="E51" s="29" t="s">
        <v>81</v>
      </c>
      <c r="F51" s="8" t="s">
        <v>82</v>
      </c>
      <c r="G51" s="9" t="s">
        <v>78</v>
      </c>
      <c r="H51" s="25">
        <v>0</v>
      </c>
      <c r="I51" s="58"/>
    </row>
    <row r="52" spans="4:9" ht="19.5" customHeight="1">
      <c r="D52" s="59"/>
      <c r="E52" s="29" t="s">
        <v>83</v>
      </c>
      <c r="F52" s="8" t="s">
        <v>84</v>
      </c>
      <c r="G52" s="9" t="s">
        <v>78</v>
      </c>
      <c r="H52" s="31">
        <f>SUM(H53:H54)</f>
        <v>162.93</v>
      </c>
      <c r="I52" s="58"/>
    </row>
    <row r="53" spans="4:9" ht="19.5" customHeight="1">
      <c r="D53" s="59"/>
      <c r="E53" s="29" t="s">
        <v>85</v>
      </c>
      <c r="F53" s="13" t="s">
        <v>86</v>
      </c>
      <c r="G53" s="9" t="s">
        <v>78</v>
      </c>
      <c r="H53" s="25">
        <v>58</v>
      </c>
      <c r="I53" s="58"/>
    </row>
    <row r="54" spans="4:9" ht="19.5" customHeight="1">
      <c r="D54" s="59"/>
      <c r="E54" s="29" t="s">
        <v>87</v>
      </c>
      <c r="F54" s="13" t="s">
        <v>88</v>
      </c>
      <c r="G54" s="9" t="s">
        <v>78</v>
      </c>
      <c r="H54" s="25">
        <f>162.93-58</f>
        <v>104.93</v>
      </c>
      <c r="I54" s="58"/>
    </row>
    <row r="55" spans="4:9" ht="22.5">
      <c r="D55" s="59"/>
      <c r="E55" s="29" t="s">
        <v>89</v>
      </c>
      <c r="F55" s="8" t="s">
        <v>90</v>
      </c>
      <c r="G55" s="9" t="s">
        <v>91</v>
      </c>
      <c r="H55" s="11">
        <v>29</v>
      </c>
      <c r="I55" s="58"/>
    </row>
    <row r="56" spans="4:9" ht="19.5" customHeight="1">
      <c r="D56" s="59"/>
      <c r="E56" s="29" t="s">
        <v>92</v>
      </c>
      <c r="F56" s="8" t="s">
        <v>93</v>
      </c>
      <c r="G56" s="9" t="s">
        <v>94</v>
      </c>
      <c r="H56" s="30">
        <v>50.1</v>
      </c>
      <c r="I56" s="58"/>
    </row>
    <row r="57" spans="4:9" ht="19.5" customHeight="1">
      <c r="D57" s="59"/>
      <c r="E57" s="29" t="s">
        <v>95</v>
      </c>
      <c r="F57" s="32" t="s">
        <v>96</v>
      </c>
      <c r="G57" s="9" t="s">
        <v>94</v>
      </c>
      <c r="H57" s="30">
        <v>8.843</v>
      </c>
      <c r="I57" s="58"/>
    </row>
    <row r="58" spans="4:9" ht="19.5" customHeight="1">
      <c r="D58" s="59"/>
      <c r="E58" s="29" t="s">
        <v>97</v>
      </c>
      <c r="F58" s="32" t="s">
        <v>98</v>
      </c>
      <c r="G58" s="9" t="s">
        <v>94</v>
      </c>
      <c r="H58" s="30">
        <f>+H56+H57</f>
        <v>58.943</v>
      </c>
      <c r="I58" s="58"/>
    </row>
    <row r="59" spans="4:9" ht="22.5">
      <c r="D59" s="59"/>
      <c r="E59" s="29" t="s">
        <v>99</v>
      </c>
      <c r="F59" s="8" t="s">
        <v>100</v>
      </c>
      <c r="G59" s="9" t="s">
        <v>101</v>
      </c>
      <c r="H59" s="11">
        <v>69.5</v>
      </c>
      <c r="I59" s="58"/>
    </row>
    <row r="60" spans="4:9" ht="19.5" customHeight="1">
      <c r="D60" s="59"/>
      <c r="E60" s="29" t="s">
        <v>102</v>
      </c>
      <c r="F60" s="8" t="s">
        <v>103</v>
      </c>
      <c r="G60" s="9" t="s">
        <v>101</v>
      </c>
      <c r="H60" s="11">
        <v>0</v>
      </c>
      <c r="I60" s="58"/>
    </row>
    <row r="61" spans="4:9" ht="19.5" customHeight="1">
      <c r="D61" s="59"/>
      <c r="E61" s="29" t="s">
        <v>104</v>
      </c>
      <c r="F61" s="8" t="s">
        <v>105</v>
      </c>
      <c r="G61" s="9" t="s">
        <v>106</v>
      </c>
      <c r="H61" s="33">
        <v>0</v>
      </c>
      <c r="I61" s="58"/>
    </row>
    <row r="62" spans="4:9" ht="19.5" customHeight="1">
      <c r="D62" s="59"/>
      <c r="E62" s="29" t="s">
        <v>107</v>
      </c>
      <c r="F62" s="8" t="s">
        <v>108</v>
      </c>
      <c r="G62" s="9" t="s">
        <v>106</v>
      </c>
      <c r="H62" s="33">
        <v>19</v>
      </c>
      <c r="I62" s="58"/>
    </row>
    <row r="63" spans="4:9" ht="19.5" customHeight="1">
      <c r="D63" s="59"/>
      <c r="E63" s="29" t="s">
        <v>109</v>
      </c>
      <c r="F63" s="8" t="s">
        <v>110</v>
      </c>
      <c r="G63" s="9" t="s">
        <v>106</v>
      </c>
      <c r="H63" s="33">
        <v>391</v>
      </c>
      <c r="I63" s="58"/>
    </row>
    <row r="64" spans="4:9" ht="19.5" customHeight="1">
      <c r="D64" s="59"/>
      <c r="E64" s="29" t="s">
        <v>111</v>
      </c>
      <c r="F64" s="8" t="s">
        <v>112</v>
      </c>
      <c r="G64" s="9" t="s">
        <v>113</v>
      </c>
      <c r="H64" s="33">
        <v>149</v>
      </c>
      <c r="I64" s="58"/>
    </row>
  </sheetData>
  <sheetProtection/>
  <mergeCells count="3">
    <mergeCell ref="E7:H7"/>
    <mergeCell ref="E8:H8"/>
    <mergeCell ref="E18:E22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  <dataValidation type="list" allowBlank="1" showInputMessage="1" showErrorMessage="1" prompt="Выберите значение из списка" error="Выберите значение из списка" sqref="F18">
      <formula1>kind_of_fuels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H22">
      <formula1>kind_of_purchase_method</formula1>
    </dataValidation>
    <dataValidation type="decimal" allowBlank="1" showInputMessage="1" showErrorMessage="1" sqref="H52 H21 H15 H17 H25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H53:H64 H16 H18:H20 H24 H26:H42 H44:H51 H14">
      <formula1>-999999999</formula1>
      <formula2>999999999999</formula2>
    </dataValidation>
    <dataValidation type="decimal" allowBlank="1" showInputMessage="1" showErrorMessage="1" sqref="AQ2:AR2 AC2:AD2">
      <formula1>0</formula1>
      <formula2>9.99999999999999E+22</formula2>
    </dataValidation>
  </dataValidations>
  <hyperlinks>
    <hyperlink ref="F43" location="'ТС показатели'!A1" tooltip="Добавить запись" display="Добавить запись"/>
    <hyperlink ref="F23" location="'ТС показатели'!A1" tooltip="Добавить вид топлива" display="Добавить вид топлива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2017-04-05T11:57:47Z</dcterms:created>
  <dcterms:modified xsi:type="dcterms:W3CDTF">2017-04-05T12:00:05Z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